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15" windowHeight="1125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<sst xmlns="http://schemas.openxmlformats.org/spreadsheetml/2006/main" count="31" uniqueCount="31">
  <si>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Беломорский</t>
  </si>
  <si>
    <t>Кемский</t>
  </si>
  <si>
    <t>Кондопожский</t>
  </si>
  <si>
    <t>Лахденпохский</t>
  </si>
  <si>
    <t>Лоухский</t>
  </si>
  <si>
    <t>Медвежьегорский</t>
  </si>
  <si>
    <t>Муезерский</t>
  </si>
  <si>
    <t>Питкярантский</t>
  </si>
  <si>
    <t>Прионежский</t>
  </si>
  <si>
    <t>Пудожский</t>
  </si>
  <si>
    <t>Сегежский</t>
  </si>
  <si>
    <t>Сортавальский</t>
  </si>
  <si>
    <t>Суоярвский</t>
  </si>
  <si>
    <t>Калевальский</t>
  </si>
  <si>
    <t>Олонецкий</t>
  </si>
  <si>
    <t>Пряжинский</t>
  </si>
  <si>
    <t>Площадь района, тыс.га</t>
  </si>
  <si>
    <t>Площадь МЕЛС, тыс. га</t>
  </si>
  <si>
    <t>Муниципальный район</t>
  </si>
  <si>
    <t>Костомукшский г.о.</t>
  </si>
  <si>
    <t>% МЕЛС от площади района</t>
  </si>
  <si>
    <t>% ООПТ от площади района</t>
  </si>
  <si>
    <t>% пООПТ+ООПТ от площади района</t>
  </si>
  <si>
    <t>Площадь ООПТ, тыс. га</t>
  </si>
  <si>
    <t>Площадь планируемых ООПТ, тыс. га</t>
  </si>
  <si>
    <t>% планируемых ООПТ от площади района</t>
  </si>
  <si>
    <t>Площадь план. и сущ. ООПТ, тыс. га</t>
  </si>
  <si>
    <t>Численность населения по состоянию на 01.01.2012г.*, тыс.человек</t>
  </si>
  <si>
    <t>*  http://krl.gks.ru/wps/wcm/connect/rosstat_ts/krl/resources/59fc16804e23eb69bdf9ff3bf8d20d64/86-nas-12%D1%80%D0%B0%D0%B9.htm</t>
  </si>
  <si>
    <t>районы, где суммарная площадь действующих и планируемых ООПТ больше 20% от площади района</t>
  </si>
  <si>
    <t>МЕЛС - малонарушенные естественные лесные сообщества (малонарушенные леса)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</si>
</sst>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24" borderId="10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2" fillId="24" borderId="20" xfId="0" applyNumberFormat="1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24" borderId="28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2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18.28125" style="0" customWidth="1"/>
    <col min="2" max="2" width="11.28125" style="0" customWidth="1"/>
    <col min="3" max="4" width="12.140625" style="0" customWidth="1"/>
    <col min="5" max="5" width="13.00390625" style="0" customWidth="1"/>
    <col min="6" max="6" width="13.28125" style="0" customWidth="1"/>
    <col min="7" max="7" width="16.7109375" style="0" customWidth="1"/>
    <col min="8" max="8" width="15.28125" style="0" customWidth="1"/>
    <col min="9" max="9" width="14.57421875" style="0" customWidth="1"/>
    <col min="10" max="10" width="10.7109375" style="0" customWidth="1"/>
    <col min="11" max="11" width="11.57421875" style="0" customWidth="1"/>
    <col min="12" max="12" width="15.7109375" style="0" customWidth="1"/>
    <col min="13" max="14" width="10.7109375" style="0" customWidth="1"/>
  </cols>
  <sheetData>
    <row r="2" ht="15.75" thickBot="1"/>
    <row r="3" spans="1:13" ht="75.75" thickBot="1">
      <c r="A3" s="16" t="s">
        <v>18</v>
      </c>
      <c r="B3" s="17" t="s">
        <v>16</v>
      </c>
      <c r="C3" s="16" t="s">
        <v>17</v>
      </c>
      <c r="D3" s="17" t="s">
        <v>20</v>
      </c>
      <c r="E3" s="16" t="s">
        <v>23</v>
      </c>
      <c r="F3" s="17" t="s">
        <v>21</v>
      </c>
      <c r="G3" s="16" t="s">
        <v>24</v>
      </c>
      <c r="H3" s="17" t="s">
        <v>25</v>
      </c>
      <c r="I3" s="16" t="s">
        <v>26</v>
      </c>
      <c r="J3" s="17" t="s">
        <v>22</v>
      </c>
      <c r="L3" s="19" t="s">
        <v>27</v>
      </c>
      <c r="M3" s="18"/>
    </row>
    <row r="4" spans="1:18" ht="15">
      <c r="A4" s="13" t="s">
        <v>0</v>
      </c>
      <c r="B4" s="14">
        <v>1279.728</v>
      </c>
      <c r="C4" s="15">
        <v>48.628172</v>
      </c>
      <c r="D4" s="20">
        <f>C4*100/B4</f>
        <v>3.7998834127252037</v>
      </c>
      <c r="E4" s="33">
        <v>68.65564</v>
      </c>
      <c r="F4" s="28">
        <f>E4*100/B4</f>
        <v>5.364861908155483</v>
      </c>
      <c r="G4" s="27">
        <v>77.083080136573</v>
      </c>
      <c r="H4" s="28">
        <f aca="true" t="shared" si="0" ref="H4:H20">G4*100/B4</f>
        <v>6.023395607236303</v>
      </c>
      <c r="I4" s="33">
        <f>E4+G4</f>
        <v>145.73872013657302</v>
      </c>
      <c r="J4" s="28">
        <f aca="true" t="shared" si="1" ref="J4:J20">I4*100/B4</f>
        <v>11.388257515391787</v>
      </c>
      <c r="L4" s="29">
        <f>18546/1000</f>
        <v>18.546</v>
      </c>
      <c r="M4" s="4"/>
      <c r="P4" s="6"/>
      <c r="R4" s="6"/>
    </row>
    <row r="5" spans="1:18" ht="15">
      <c r="A5" s="7" t="s">
        <v>13</v>
      </c>
      <c r="B5" s="8">
        <v>1331.6</v>
      </c>
      <c r="C5" s="11">
        <v>160.204421</v>
      </c>
      <c r="D5" s="21">
        <f aca="true" t="shared" si="2" ref="D5:D20">C5*100/B5</f>
        <v>12.030971838389908</v>
      </c>
      <c r="E5" s="34">
        <v>8.642831</v>
      </c>
      <c r="F5" s="8">
        <f aca="true" t="shared" si="3" ref="F5:F19">E5*100/B5</f>
        <v>0.6490560979273055</v>
      </c>
      <c r="G5" s="11">
        <v>149.086951</v>
      </c>
      <c r="H5" s="8">
        <f t="shared" si="0"/>
        <v>11.19607622409132</v>
      </c>
      <c r="I5" s="34">
        <f>E5+G5</f>
        <v>157.729782</v>
      </c>
      <c r="J5" s="8">
        <f t="shared" si="1"/>
        <v>11.845132322018625</v>
      </c>
      <c r="L5" s="30">
        <f>8035/1000</f>
        <v>8.035</v>
      </c>
      <c r="M5" s="4"/>
      <c r="P5" s="6"/>
      <c r="R5" s="6"/>
    </row>
    <row r="6" spans="1:18" ht="15">
      <c r="A6" s="23" t="s">
        <v>1</v>
      </c>
      <c r="B6" s="24">
        <v>802.898</v>
      </c>
      <c r="C6" s="25">
        <v>182.450231</v>
      </c>
      <c r="D6" s="26">
        <f t="shared" si="2"/>
        <v>22.723961325099822</v>
      </c>
      <c r="E6" s="35">
        <v>37.535562</v>
      </c>
      <c r="F6" s="24">
        <f t="shared" si="3"/>
        <v>4.675010026180162</v>
      </c>
      <c r="G6" s="25">
        <v>195.272667400016</v>
      </c>
      <c r="H6" s="24">
        <f t="shared" si="0"/>
        <v>24.32098067251581</v>
      </c>
      <c r="I6" s="35">
        <f aca="true" t="shared" si="4" ref="I6:I20">E6+G6</f>
        <v>232.808229400016</v>
      </c>
      <c r="J6" s="24">
        <f t="shared" si="1"/>
        <v>28.995990698695973</v>
      </c>
      <c r="L6" s="30">
        <f>17260/1000</f>
        <v>17.26</v>
      </c>
      <c r="M6" s="4"/>
      <c r="P6" s="6"/>
      <c r="R6" s="6"/>
    </row>
    <row r="7" spans="1:18" ht="15">
      <c r="A7" s="7" t="s">
        <v>2</v>
      </c>
      <c r="B7" s="8">
        <v>594.7</v>
      </c>
      <c r="C7" s="11">
        <v>13.213874</v>
      </c>
      <c r="D7" s="21">
        <f t="shared" si="2"/>
        <v>2.22193946527661</v>
      </c>
      <c r="E7" s="34">
        <v>61.928474042832</v>
      </c>
      <c r="F7" s="8">
        <f t="shared" si="3"/>
        <v>10.413397350400539</v>
      </c>
      <c r="G7" s="11">
        <v>48.2822757429342</v>
      </c>
      <c r="H7" s="8">
        <f t="shared" si="0"/>
        <v>8.118761685376526</v>
      </c>
      <c r="I7" s="34">
        <f t="shared" si="4"/>
        <v>110.21074978576621</v>
      </c>
      <c r="J7" s="8">
        <f t="shared" si="1"/>
        <v>18.532159035777063</v>
      </c>
      <c r="L7" s="30">
        <f>40253/1000</f>
        <v>40.253</v>
      </c>
      <c r="M7" s="4"/>
      <c r="P7" s="6"/>
      <c r="R7" s="6"/>
    </row>
    <row r="8" spans="1:18" ht="15">
      <c r="A8" s="23" t="s">
        <v>19</v>
      </c>
      <c r="B8" s="24">
        <v>404.6</v>
      </c>
      <c r="C8" s="25">
        <v>236.246182</v>
      </c>
      <c r="D8" s="26">
        <f t="shared" si="2"/>
        <v>58.39005981216016</v>
      </c>
      <c r="E8" s="35">
        <v>149.341019</v>
      </c>
      <c r="F8" s="24">
        <f t="shared" si="3"/>
        <v>36.91078077113198</v>
      </c>
      <c r="G8" s="25">
        <v>17.3974913887624</v>
      </c>
      <c r="H8" s="24">
        <f t="shared" si="0"/>
        <v>4.299923724360455</v>
      </c>
      <c r="I8" s="35">
        <f t="shared" si="4"/>
        <v>166.7385103887624</v>
      </c>
      <c r="J8" s="24">
        <f t="shared" si="1"/>
        <v>41.210704495492436</v>
      </c>
      <c r="L8" s="31">
        <f>29044/1000</f>
        <v>29.044</v>
      </c>
      <c r="M8" s="4"/>
      <c r="P8" s="6"/>
      <c r="R8" s="6"/>
    </row>
    <row r="9" spans="1:18" ht="15">
      <c r="A9" s="23" t="s">
        <v>3</v>
      </c>
      <c r="B9" s="24">
        <v>221</v>
      </c>
      <c r="C9" s="25">
        <v>2.889641</v>
      </c>
      <c r="D9" s="26">
        <f t="shared" si="2"/>
        <v>1.307529864253394</v>
      </c>
      <c r="E9" s="35">
        <v>8.208387</v>
      </c>
      <c r="F9" s="24">
        <f t="shared" si="3"/>
        <v>3.714202262443439</v>
      </c>
      <c r="G9" s="25">
        <v>79.0458468149421</v>
      </c>
      <c r="H9" s="24">
        <f t="shared" si="0"/>
        <v>35.7673514999738</v>
      </c>
      <c r="I9" s="35">
        <f t="shared" si="4"/>
        <v>87.2542338149421</v>
      </c>
      <c r="J9" s="24">
        <f t="shared" si="1"/>
        <v>39.481553762417235</v>
      </c>
      <c r="L9" s="30">
        <f>14022/1000</f>
        <v>14.022</v>
      </c>
      <c r="M9" s="4"/>
      <c r="P9" s="6"/>
      <c r="R9" s="6"/>
    </row>
    <row r="10" spans="1:18" ht="15">
      <c r="A10" s="23" t="s">
        <v>4</v>
      </c>
      <c r="B10" s="24">
        <v>2254.4</v>
      </c>
      <c r="C10" s="25">
        <v>473.864017</v>
      </c>
      <c r="D10" s="26">
        <f t="shared" si="2"/>
        <v>21.019518142299503</v>
      </c>
      <c r="E10" s="35">
        <v>159.856153</v>
      </c>
      <c r="F10" s="24">
        <f t="shared" si="3"/>
        <v>7.0908513573456355</v>
      </c>
      <c r="G10" s="25">
        <v>357.619144871297</v>
      </c>
      <c r="H10" s="24">
        <f t="shared" si="0"/>
        <v>15.863162920124957</v>
      </c>
      <c r="I10" s="35">
        <f t="shared" si="4"/>
        <v>517.475297871297</v>
      </c>
      <c r="J10" s="24">
        <f t="shared" si="1"/>
        <v>22.95401427747059</v>
      </c>
      <c r="L10" s="30">
        <f>13948/1000</f>
        <v>13.948</v>
      </c>
      <c r="M10" s="4"/>
      <c r="P10" s="6"/>
      <c r="R10" s="6"/>
    </row>
    <row r="11" spans="1:18" ht="15">
      <c r="A11" s="7" t="s">
        <v>5</v>
      </c>
      <c r="B11" s="8">
        <v>1369.6</v>
      </c>
      <c r="C11" s="11">
        <v>57.126509</v>
      </c>
      <c r="D11" s="21">
        <f t="shared" si="2"/>
        <v>4.171035995911215</v>
      </c>
      <c r="E11" s="34">
        <v>53.584118068991</v>
      </c>
      <c r="F11" s="8">
        <f t="shared" si="3"/>
        <v>3.9123917982616097</v>
      </c>
      <c r="G11" s="11">
        <v>189.149184638857</v>
      </c>
      <c r="H11" s="8">
        <f t="shared" si="0"/>
        <v>13.810542102720284</v>
      </c>
      <c r="I11" s="34">
        <f t="shared" si="4"/>
        <v>242.733302707848</v>
      </c>
      <c r="J11" s="8">
        <f t="shared" si="1"/>
        <v>17.722933900981893</v>
      </c>
      <c r="L11" s="30">
        <f>30978/1000</f>
        <v>30.978</v>
      </c>
      <c r="M11" s="4"/>
      <c r="P11" s="6"/>
      <c r="R11" s="6"/>
    </row>
    <row r="12" spans="1:18" ht="15">
      <c r="A12" s="7" t="s">
        <v>6</v>
      </c>
      <c r="B12" s="8">
        <v>1766</v>
      </c>
      <c r="C12" s="11">
        <v>160.584986</v>
      </c>
      <c r="D12" s="21">
        <f t="shared" si="2"/>
        <v>9.093147565118912</v>
      </c>
      <c r="E12" s="34">
        <v>15.255957</v>
      </c>
      <c r="F12" s="8">
        <f t="shared" si="3"/>
        <v>0.863870724801812</v>
      </c>
      <c r="G12" s="11">
        <v>170.393493131538</v>
      </c>
      <c r="H12" s="8">
        <f t="shared" si="0"/>
        <v>9.648555669962516</v>
      </c>
      <c r="I12" s="34">
        <f t="shared" si="4"/>
        <v>185.649450131538</v>
      </c>
      <c r="J12" s="8">
        <f t="shared" si="1"/>
        <v>10.512426394764326</v>
      </c>
      <c r="L12" s="31">
        <f>11887/1000</f>
        <v>11.887</v>
      </c>
      <c r="M12" s="4"/>
      <c r="P12" s="6"/>
      <c r="R12" s="6"/>
    </row>
    <row r="13" spans="1:18" ht="15">
      <c r="A13" s="7" t="s">
        <v>14</v>
      </c>
      <c r="B13" s="8">
        <v>398.8</v>
      </c>
      <c r="C13" s="11">
        <v>0.817759</v>
      </c>
      <c r="D13" s="21">
        <f t="shared" si="2"/>
        <v>0.2050549147442327</v>
      </c>
      <c r="E13" s="34">
        <v>35.848236</v>
      </c>
      <c r="F13" s="8">
        <f t="shared" si="3"/>
        <v>8.989026078234705</v>
      </c>
      <c r="G13" s="11">
        <v>19.507802</v>
      </c>
      <c r="H13" s="8">
        <f t="shared" si="0"/>
        <v>4.891625376128386</v>
      </c>
      <c r="I13" s="34">
        <f t="shared" si="4"/>
        <v>55.356038</v>
      </c>
      <c r="J13" s="8">
        <f t="shared" si="1"/>
        <v>13.880651454363088</v>
      </c>
      <c r="L13" s="31">
        <f>22578/1000</f>
        <v>22.578</v>
      </c>
      <c r="M13" s="4"/>
      <c r="P13" s="6"/>
      <c r="R13" s="6"/>
    </row>
    <row r="14" spans="1:18" ht="15">
      <c r="A14" s="7" t="s">
        <v>7</v>
      </c>
      <c r="B14" s="8">
        <v>230</v>
      </c>
      <c r="C14" s="11">
        <v>0.967637</v>
      </c>
      <c r="D14" s="21">
        <f t="shared" si="2"/>
        <v>0.4207117391304348</v>
      </c>
      <c r="E14" s="34">
        <v>1.185266</v>
      </c>
      <c r="F14" s="8">
        <f t="shared" si="3"/>
        <v>0.5153330434782608</v>
      </c>
      <c r="G14" s="11">
        <f>25.2036092996043-0.8</f>
        <v>24.403609299604298</v>
      </c>
      <c r="H14" s="8">
        <f t="shared" si="0"/>
        <v>10.610264912871434</v>
      </c>
      <c r="I14" s="34">
        <f t="shared" si="4"/>
        <v>25.588875299604297</v>
      </c>
      <c r="J14" s="8">
        <f t="shared" si="1"/>
        <v>11.125597956349694</v>
      </c>
      <c r="L14" s="31">
        <f>19558/1000</f>
        <v>19.558</v>
      </c>
      <c r="M14" s="4"/>
      <c r="P14" s="6"/>
      <c r="R14" s="6"/>
    </row>
    <row r="15" spans="1:18" ht="15">
      <c r="A15" s="7" t="s">
        <v>8</v>
      </c>
      <c r="B15" s="8">
        <v>460</v>
      </c>
      <c r="C15" s="11">
        <v>5.474394</v>
      </c>
      <c r="D15" s="21">
        <f t="shared" si="2"/>
        <v>1.190085652173913</v>
      </c>
      <c r="E15" s="34">
        <v>7.004542</v>
      </c>
      <c r="F15" s="8">
        <f t="shared" si="3"/>
        <v>1.5227265217391304</v>
      </c>
      <c r="G15" s="11">
        <v>0</v>
      </c>
      <c r="H15" s="8">
        <f t="shared" si="0"/>
        <v>0</v>
      </c>
      <c r="I15" s="34">
        <f t="shared" si="4"/>
        <v>7.004542</v>
      </c>
      <c r="J15" s="8">
        <f t="shared" si="1"/>
        <v>1.5227265217391304</v>
      </c>
      <c r="L15" s="31">
        <f>21658/1000</f>
        <v>21.658</v>
      </c>
      <c r="M15" s="4"/>
      <c r="P15" s="6"/>
      <c r="R15" s="6"/>
    </row>
    <row r="16" spans="1:18" ht="15">
      <c r="A16" s="7" t="s">
        <v>15</v>
      </c>
      <c r="B16" s="8">
        <v>638.9</v>
      </c>
      <c r="C16" s="11">
        <v>0.850306</v>
      </c>
      <c r="D16" s="21">
        <f t="shared" si="2"/>
        <v>0.13308905932070747</v>
      </c>
      <c r="E16" s="34">
        <v>19.327549</v>
      </c>
      <c r="F16" s="8">
        <f t="shared" si="3"/>
        <v>3.0251289716700582</v>
      </c>
      <c r="G16" s="11">
        <v>2.87292453157423</v>
      </c>
      <c r="H16" s="8">
        <f t="shared" si="0"/>
        <v>0.44966732377120516</v>
      </c>
      <c r="I16" s="34">
        <f t="shared" si="4"/>
        <v>22.200473531574232</v>
      </c>
      <c r="J16" s="8">
        <f t="shared" si="1"/>
        <v>3.474796295441264</v>
      </c>
      <c r="L16" s="31">
        <f>14933/1000</f>
        <v>14.933</v>
      </c>
      <c r="M16" s="4"/>
      <c r="P16" s="6"/>
      <c r="R16" s="6"/>
    </row>
    <row r="17" spans="1:18" ht="15">
      <c r="A17" s="23" t="s">
        <v>9</v>
      </c>
      <c r="B17" s="24">
        <v>1274.5</v>
      </c>
      <c r="C17" s="25">
        <v>265.917856</v>
      </c>
      <c r="D17" s="26">
        <f t="shared" si="2"/>
        <v>20.86448458218909</v>
      </c>
      <c r="E17" s="35">
        <v>162.034486</v>
      </c>
      <c r="F17" s="24">
        <f t="shared" si="3"/>
        <v>12.71357285209886</v>
      </c>
      <c r="G17" s="25">
        <v>112.364639576175</v>
      </c>
      <c r="H17" s="24">
        <f t="shared" si="0"/>
        <v>8.8163703080561</v>
      </c>
      <c r="I17" s="35">
        <f t="shared" si="4"/>
        <v>274.399125576175</v>
      </c>
      <c r="J17" s="24">
        <f t="shared" si="1"/>
        <v>21.52994316015496</v>
      </c>
      <c r="L17" s="31">
        <f>20919/1000</f>
        <v>20.919</v>
      </c>
      <c r="M17" s="4"/>
      <c r="P17" s="6"/>
      <c r="R17" s="6"/>
    </row>
    <row r="18" spans="1:18" ht="15">
      <c r="A18" s="7" t="s">
        <v>10</v>
      </c>
      <c r="B18" s="8">
        <v>1070</v>
      </c>
      <c r="C18" s="11">
        <v>72.374446</v>
      </c>
      <c r="D18" s="21">
        <f t="shared" si="2"/>
        <v>6.763966915887851</v>
      </c>
      <c r="E18" s="34">
        <v>1.322331</v>
      </c>
      <c r="F18" s="8">
        <f t="shared" si="3"/>
        <v>0.12358233644859812</v>
      </c>
      <c r="G18" s="11">
        <v>62.3142996588778</v>
      </c>
      <c r="H18" s="8">
        <f t="shared" si="0"/>
        <v>5.8237663232596075</v>
      </c>
      <c r="I18" s="34">
        <f t="shared" si="4"/>
        <v>63.6366306588778</v>
      </c>
      <c r="J18" s="8">
        <f t="shared" si="1"/>
        <v>5.947348659708206</v>
      </c>
      <c r="L18" s="31">
        <f>40420/1000</f>
        <v>40.42</v>
      </c>
      <c r="M18" s="4"/>
      <c r="P18" s="6"/>
      <c r="R18" s="6"/>
    </row>
    <row r="19" spans="1:18" ht="15">
      <c r="A19" s="23" t="s">
        <v>11</v>
      </c>
      <c r="B19" s="24">
        <v>210</v>
      </c>
      <c r="C19" s="25">
        <v>7.744783</v>
      </c>
      <c r="D19" s="26">
        <f t="shared" si="2"/>
        <v>3.6879919047619047</v>
      </c>
      <c r="E19" s="35">
        <v>23.822862</v>
      </c>
      <c r="F19" s="24">
        <f t="shared" si="3"/>
        <v>11.34422</v>
      </c>
      <c r="G19" s="25">
        <v>39.1855630550447</v>
      </c>
      <c r="H19" s="24">
        <f t="shared" si="0"/>
        <v>18.659791930973668</v>
      </c>
      <c r="I19" s="35">
        <f t="shared" si="4"/>
        <v>63.008425055044704</v>
      </c>
      <c r="J19" s="24">
        <f t="shared" si="1"/>
        <v>30.004011930973668</v>
      </c>
      <c r="L19" s="30">
        <f>32159/1000</f>
        <v>32.159</v>
      </c>
      <c r="M19" s="4"/>
      <c r="P19" s="6"/>
      <c r="R19" s="6"/>
    </row>
    <row r="20" spans="1:18" ht="15.75" thickBot="1">
      <c r="A20" s="9" t="s">
        <v>12</v>
      </c>
      <c r="B20" s="10">
        <v>1373.1</v>
      </c>
      <c r="C20" s="12">
        <v>61.930737</v>
      </c>
      <c r="D20" s="22">
        <f t="shared" si="2"/>
        <v>4.5102859951933585</v>
      </c>
      <c r="E20" s="36">
        <v>43.540085</v>
      </c>
      <c r="F20" s="10">
        <f>E20*100/B20</f>
        <v>3.1709332896365887</v>
      </c>
      <c r="G20" s="12">
        <v>55.4212532075495</v>
      </c>
      <c r="H20" s="10">
        <f t="shared" si="0"/>
        <v>4.036213910680177</v>
      </c>
      <c r="I20" s="36">
        <f t="shared" si="4"/>
        <v>98.96133820754949</v>
      </c>
      <c r="J20" s="10">
        <f t="shared" si="1"/>
        <v>7.207147200316765</v>
      </c>
      <c r="L20" s="32">
        <f>18220/1000</f>
        <v>18.22</v>
      </c>
      <c r="M20" s="4"/>
      <c r="P20" s="6"/>
      <c r="R20" s="6"/>
    </row>
    <row r="21" spans="1:13" ht="15">
      <c r="A21" s="3"/>
      <c r="B21" s="3"/>
      <c r="C21" s="3"/>
      <c r="D21" s="4"/>
      <c r="E21" s="3"/>
      <c r="F21" s="4"/>
      <c r="G21" s="3"/>
      <c r="H21" s="4"/>
      <c r="I21" s="3"/>
      <c r="J21" s="4"/>
      <c r="K21" s="4"/>
      <c r="L21" s="4"/>
      <c r="M21" s="4"/>
    </row>
    <row r="22" spans="1:14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5" ht="15">
      <c r="A25" t="s">
        <v>28</v>
      </c>
    </row>
    <row r="26" spans="1:9" ht="15">
      <c r="A26" s="2"/>
      <c r="B26" s="1"/>
      <c r="C26" s="1"/>
      <c r="D26" s="1"/>
      <c r="E26" s="2"/>
      <c r="F26" s="2"/>
      <c r="G26" s="2"/>
      <c r="H26" s="2"/>
      <c r="I26" s="2"/>
    </row>
    <row r="27" spans="1:9" ht="15">
      <c r="A27" s="38" t="s">
        <v>29</v>
      </c>
      <c r="B27" s="37"/>
      <c r="C27" s="37"/>
      <c r="D27" s="37"/>
      <c r="E27" s="37"/>
      <c r="F27" s="37"/>
      <c r="G27" s="37"/>
      <c r="H27" s="2"/>
      <c r="I27" s="2"/>
    </row>
    <row r="28" spans="1:9" ht="15">
      <c r="A28" s="2"/>
      <c r="B28" s="1"/>
      <c r="D28" s="1"/>
      <c r="E28" s="2"/>
      <c r="F28" s="2"/>
      <c r="G28" s="2"/>
      <c r="H28" s="2"/>
      <c r="I28" s="2"/>
    </row>
    <row r="29" spans="1:9" ht="15">
      <c r="A29" s="39" t="s">
        <v>30</v>
      </c>
      <c r="B29" s="2"/>
      <c r="D29" s="2"/>
      <c r="E29" s="2"/>
      <c r="F29" s="2"/>
      <c r="G29" s="2"/>
      <c r="H29" s="2"/>
      <c r="I29" s="2"/>
    </row>
    <row r="30" spans="1:9" ht="15">
      <c r="A30" s="2"/>
      <c r="B30" s="2"/>
      <c r="D30" s="2"/>
      <c r="E30" s="2"/>
      <c r="F30" s="2"/>
      <c r="G30" s="2"/>
      <c r="H30" s="2"/>
      <c r="I30" s="2"/>
    </row>
    <row r="31" spans="1:9" ht="15">
      <c r="A31" s="2"/>
      <c r="B31" s="2"/>
      <c r="D31" s="2"/>
      <c r="E31" s="2"/>
      <c r="F31" s="2"/>
      <c r="G31" s="2"/>
      <c r="H31" s="2"/>
      <c r="I31" s="2"/>
    </row>
    <row r="32" spans="1:6" ht="15">
      <c r="A32" s="2"/>
      <c r="B32" s="2"/>
      <c r="D32" s="2"/>
      <c r="E32" s="2"/>
      <c r="F32" s="2"/>
    </row>
  </sheetData>
  <sheetProtection/>
  <printOptions/>
  <pageMargins left="0.27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2013-02-13T11:35:56Z</cp:lastPrinted>
  <dcterms:created xsi:type="dcterms:W3CDTF">2013-02-12T07:40:45Z</dcterms:created>
  <dcterms:modified xsi:type="dcterms:W3CDTF">2013-03-08T18:19:56Z</dcterms:modified>
  <cp:category/>
  <cp:version/>
  <cp:contentType/>
  <cp:contentStatus/>
</cp:coreProperties>
</file>